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W13" i="7" l="1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H13" i="7"/>
  <c r="Q13" i="7" s="1"/>
  <c r="F13" i="7"/>
  <c r="W12" i="7"/>
  <c r="V12" i="7"/>
  <c r="U12" i="7"/>
  <c r="T12" i="7"/>
  <c r="S12" i="7"/>
  <c r="R12" i="7"/>
  <c r="X12" i="7" s="1"/>
  <c r="P12" i="7"/>
  <c r="O12" i="7"/>
  <c r="N12" i="7"/>
  <c r="M12" i="7"/>
  <c r="L12" i="7"/>
  <c r="K12" i="7"/>
  <c r="J12" i="7"/>
  <c r="I12" i="7"/>
  <c r="H12" i="7"/>
  <c r="F12" i="7"/>
  <c r="E7" i="18"/>
  <c r="E6" i="18"/>
  <c r="E4" i="18"/>
  <c r="E7" i="17"/>
  <c r="E6" i="17"/>
  <c r="E4" i="17"/>
  <c r="Q12" i="7" l="1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F53" i="18"/>
  <c r="G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X21" i="7" l="1"/>
  <c r="X25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8" i="7" l="1"/>
  <c r="Q15" i="7"/>
  <c r="Q11" i="7"/>
  <c r="Q20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<sst xmlns="http://schemas.openxmlformats.org/spreadsheetml/2006/main" count="1374" uniqueCount="677">
  <si>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</si>
  <si>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</si>
  <si>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</si>
  <si>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</si>
  <si>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</si>
  <si>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</si>
  <si>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</si>
  <si>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</si>
  <si>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</si>
  <si>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</si>
  <si>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</si>
  <si>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</si>
  <si>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</si>
  <si>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</si>
  <si>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</si>
  <si>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</si>
  <si>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</si>
  <si>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</si>
  <si>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</si>
  <si>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</si>
  <si>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</si>
  <si>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</si>
  <si>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</si>
  <si>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</si>
  <si>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</si>
  <si>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</si>
  <si>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</si>
  <si>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</si>
  <si>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</si>
  <si>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</si>
  <si>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</si>
  <si>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</si>
  <si>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</si>
  <si>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</si>
  <si>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</si>
  <si>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</si>
  <si>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</si>
  <si>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</si>
  <si>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</si>
  <si>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</si>
  <si>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</si>
  <si>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</si>
  <si>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</si>
  <si>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</si>
  <si>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</si>
  <si>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</si>
  <si>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</si>
  <si>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</si>
  <si>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</si>
  <si>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</si>
  <si>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</si>
  <si>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</si>
  <si>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</si>
  <si>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</si>
  <si>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</si>
  <si>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</si>
  <si>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</si>
  <si>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</si>
  <si>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</si>
  <si>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</si>
  <si>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</si>
  <si>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</si>
  <si>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</si>
  <si>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</si>
  <si>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</si>
  <si>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</si>
  <si>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</si>
  <si>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</si>
  <si>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</si>
  <si>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</si>
  <si>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</si>
  <si>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</si>
  <si>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</si>
  <si>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</si>
  <si>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</si>
  <si>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</si>
  <si>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</si>
  <si>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</si>
  <si>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</si>
  <si>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</si>
  <si>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</si>
  <si>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</si>
  <si>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</si>
  <si>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</si>
  <si>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</si>
  <si>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</si>
  <si>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</si>
  <si>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</si>
  <si>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</si>
  <si>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</si>
  <si>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</si>
  <si>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</si>
  <si>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</si>
  <si>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</si>
  <si>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</si>
  <si>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</si>
  <si>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</si>
  <si>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</si>
  <si>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</si>
  <si>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</si>
  <si>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</si>
  <si>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</si>
  <si>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</si>
  <si>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</si>
  <si>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</si>
  <si>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</si>
  <si>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</si>
  <si>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</si>
  <si>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</si>
  <si>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</si>
  <si>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</si>
  <si>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</si>
  <si>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</si>
  <si>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</si>
  <si>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</si>
  <si>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</si>
  <si>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</si>
  <si>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</si>
  <si>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</si>
  <si>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</si>
  <si>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</si>
  <si>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</si>
  <si>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</si>
  <si>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</si>
  <si>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</si>
  <si>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</si>
  <si>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</si>
  <si>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</si>
  <si>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</si>
  <si>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</si>
  <si>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</si>
  <si>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</si>
  <si>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</si>
  <si>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</si>
  <si>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</si>
  <si>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</si>
  <si>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</si>
  <si>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</si>
  <si>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</si>
  <si>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</si>
  <si>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</si>
  <si>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</si>
  <si>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</si>
  <si>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</si>
  <si>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</si>
  <si>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</si>
  <si>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</si>
  <si>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</si>
  <si>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</si>
  <si>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</si>
  <si>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</si>
  <si>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</si>
  <si>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</si>
  <si>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</si>
  <si>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</si>
  <si>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</si>
  <si>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</si>
  <si>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</si>
  <si>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</si>
  <si>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</si>
  <si>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</si>
  <si>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</si>
  <si>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</si>
  <si>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</si>
  <si>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</si>
  <si>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</si>
  <si>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</si>
  <si>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</si>
  <si>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</si>
  <si>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</si>
  <si>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</si>
  <si>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</si>
  <si>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</si>
  <si>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</si>
  <si>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</si>
  <si>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</si>
  <si>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</si>
  <si>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</si>
  <si>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</si>
  <si>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</si>
  <si>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</si>
  <si>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</si>
  <si>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</si>
  <si>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</si>
  <si>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</si>
  <si>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</si>
  <si>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</si>
  <si>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</si>
  <si>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</si>
  <si>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</si>
  <si>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</si>
  <si>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</si>
  <si>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</si>
  <si>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</si>
  <si>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</si>
  <si>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</si>
  <si>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</si>
  <si>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</si>
  <si>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</si>
  <si>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</si>
  <si>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</si>
  <si>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</si>
  <si>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</si>
  <si>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</si>
  <si>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</si>
  <si>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</si>
  <si>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</si>
  <si>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</si>
  <si>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</si>
  <si>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</si>
  <si>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</si>
  <si>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</si>
  <si>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</si>
  <si>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</si>
  <si>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</si>
  <si>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</si>
  <si>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</si>
  <si>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</si>
  <si>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</si>
  <si>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</si>
  <si>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</si>
  <si>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</si>
  <si>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</si>
  <si>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</si>
  <si>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</si>
  <si>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</si>
  <si>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</si>
  <si>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</si>
  <si>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</si>
  <si>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</si>
  <si>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</si>
  <si>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</si>
  <si>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</si>
  <si>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</si>
  <si>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</si>
  <si>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</si>
  <si>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</si>
  <si>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</si>
  <si>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</si>
  <si>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</si>
  <si>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</si>
  <si>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</si>
  <si>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</si>
  <si>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</si>
  <si>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</si>
  <si>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</si>
  <si>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</si>
  <si>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</si>
  <si>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</si>
  <si>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</si>
  <si>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</si>
  <si>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</si>
  <si>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</si>
  <si>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</si>
  <si>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</si>
  <si>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</si>
  <si>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</si>
  <si>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</si>
  <si>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</si>
  <si>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</si>
  <si>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</si>
  <si>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</si>
  <si>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</si>
  <si>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</si>
  <si>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</si>
  <si>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</si>
  <si>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</si>
  <si>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</si>
  <si>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</si>
  <si>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</si>
  <si>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</si>
  <si>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</si>
  <si>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</si>
  <si>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</si>
  <si>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</si>
  <si>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</si>
  <si>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</si>
  <si>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</si>
  <si>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</si>
  <si>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</si>
  <si>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</si>
  <si>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</si>
  <si>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</si>
  <si>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</si>
  <si>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</si>
  <si>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</si>
  <si>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</si>
  <si>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</si>
  <si>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</si>
  <si>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</si>
  <si>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</si>
  <si>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</si>
  <si>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</si>
  <si>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</si>
  <si>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</si>
  <si>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</si>
  <si>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</si>
  <si>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</si>
  <si>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</si>
  <si>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</si>
  <si>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</si>
  <si>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</si>
  <si>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</si>
  <si>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</si>
  <si>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</si>
  <si>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</si>
  <si>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</si>
  <si>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</si>
  <si>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</si>
  <si>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</si>
  <si>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</si>
  <si>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</si>
  <si>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</si>
  <si>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</si>
  <si>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</si>
  <si>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</si>
  <si>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</si>
  <si>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</si>
  <si>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</si>
  <si>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</si>
  <si>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</si>
  <si>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</si>
  <si>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</si>
  <si>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</si>
  <si>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</si>
  <si>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</si>
  <si>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</si>
  <si>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</si>
  <si>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</si>
  <si>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</si>
  <si>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</si>
  <si>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</si>
  <si>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</si>
  <si>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</si>
  <si>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</si>
  <si>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</si>
  <si>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</si>
  <si>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</si>
  <si>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</si>
  <si>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</si>
  <si>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</si>
  <si>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</si>
  <si>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</si>
  <si>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</si>
  <si>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</si>
  <si>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</si>
  <si>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</si>
  <si>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</si>
  <si>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</si>
  <si>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</si>
  <si>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</si>
  <si>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</si>
  <si>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</si>
  <si>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</si>
  <si>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</si>
  <si>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</si>
  <si>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</si>
  <si>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</si>
  <si>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</si>
  <si>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</si>
  <si>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</si>
  <si>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</si>
  <si>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</si>
  <si>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</si>
  <si>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</si>
  <si>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</si>
  <si>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</si>
  <si>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</si>
  <si>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</si>
  <si>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</si>
  <si>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</si>
  <si>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</si>
  <si>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</si>
  <si>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</si>
  <si>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</si>
  <si>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</si>
  <si>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</si>
  <si>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</si>
  <si>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</si>
  <si>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</si>
  <si>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</si>
  <si>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</si>
  <si>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</si>
  <si>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</si>
  <si>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</si>
  <si>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</si>
  <si>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</si>
  <si>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</si>
  <si>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</si>
  <si>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</si>
  <si>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</si>
  <si>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</si>
  <si>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</si>
  <si>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</si>
  <si>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</si>
  <si>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</si>
  <si>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</si>
  <si>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</si>
  <si>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</si>
  <si>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</si>
  <si>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</si>
  <si>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</si>
  <si>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</si>
  <si>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</si>
  <si>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</si>
  <si>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</si>
  <si>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</si>
  <si>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</si>
  <si>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</si>
  <si>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</si>
  <si>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</si>
  <si>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</si>
  <si>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</si>
  <si>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</si>
  <si>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</si>
  <si>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</si>
  <si>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</si>
  <si>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</si>
  <si>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</si>
  <si>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</si>
  <si>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</si>
  <si>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</si>
  <si>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</si>
  <si>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</si>
  <si>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</si>
  <si>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</si>
  <si>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</si>
  <si>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</si>
  <si>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</si>
  <si>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</si>
  <si>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</si>
  <si>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</si>
  <si>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</si>
  <si>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</si>
  <si>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</si>
  <si>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</si>
  <si>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</si>
  <si>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</si>
  <si>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</si>
  <si>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</si>
  <si>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</si>
  <si>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</si>
  <si>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</si>
  <si>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</si>
  <si>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</si>
  <si>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</si>
  <si>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</si>
  <si>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</si>
  <si>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</si>
  <si>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</si>
  <si>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</si>
  <si>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</si>
  <si>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</si>
  <si>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</si>
  <si>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</si>
  <si>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</si>
  <si>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</si>
  <si>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</si>
  <si>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</si>
  <si>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</si>
  <si>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</si>
  <si>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</si>
  <si>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</si>
  <si>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</si>
  <si>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</si>
  <si>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</si>
  <si>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</si>
  <si>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</si>
  <si>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</si>
  <si>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</si>
  <si>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</si>
  <si>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</si>
  <si>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</si>
  <si>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</si>
  <si>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</si>
  <si>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</si>
  <si>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</si>
  <si>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</si>
  <si>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</si>
  <si>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</si>
  <si>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</si>
  <si>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</si>
  <si>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</si>
  <si>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</si>
  <si>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</si>
  <si>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</si>
  <si>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</si>
  <si>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</si>
  <si>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</si>
  <si>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</si>
  <si>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</si>
  <si>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</si>
  <si>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</si>
  <si>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</si>
  <si>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</si>
  <si>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</si>
  <si>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</si>
  <si>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</si>
  <si>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</si>
  <si>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</si>
  <si>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</si>
  <si>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</si>
  <si>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</si>
  <si>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</si>
  <si>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</si>
  <si>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</si>
  <si>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</si>
  <si>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</si>
  <si>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</si>
  <si>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</si>
  <si>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</si>
  <si>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</si>
  <si>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</si>
  <si>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</si>
  <si>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</si>
  <si>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</si>
  <si>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</si>
  <si>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</si>
  <si>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</si>
  <si>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</si>
  <si>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</si>
  <si>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</si>
  <si>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</si>
  <si>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</si>
  <si>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</si>
  <si>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</si>
  <si>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</si>
  <si>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</si>
  <si>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</si>
  <si>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</si>
  <si>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</si>
  <si>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</si>
  <si>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</si>
  <si>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</si>
  <si>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</si>
  <si>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</si>
  <si>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</si>
  <si>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</si>
  <si>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</si>
  <si>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</si>
  <si>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</si>
  <si>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</si>
  <si>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</si>
  <si>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</si>
  <si>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</si>
  <si>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</si>
  <si>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</si>
  <si>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</si>
  <si>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</si>
  <si>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</si>
  <si>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</si>
  <si>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</si>
  <si>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</si>
  <si>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</si>
  <si>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</si>
  <si>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</si>
  <si>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</si>
  <si>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</si>
  <si>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</si>
  <si>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</si>
  <si>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</si>
  <si>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</si>
  <si>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</si>
  <si>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</si>
  <si>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</si>
  <si>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</si>
  <si>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</si>
  <si>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</si>
  <si>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</si>
  <si>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</si>
  <si>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</si>
  <si>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</si>
  <si>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</si>
  <si>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</si>
  <si>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</si>
  <si>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</si>
  <si>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</si>
  <si>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</si>
  <si>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</si>
  <si>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</si>
  <si>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</si>
  <si>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</si>
  <si>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</si>
  <si>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</si>
  <si>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</si>
  <si>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</si>
  <si>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</si>
  <si>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</si>
  <si>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</si>
  <si>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</si>
  <si>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</si>
  <si>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</si>
  <si>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</si>
  <si>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</si>
  <si>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</si>
  <si>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</si>
  <si>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</si>
  <si>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</si>
  <si>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</si>
  <si>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</si>
  <si>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</si>
  <si>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</si>
  <si>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</si>
  <si>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</si>
  <si>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</si>
  <si>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</si>
  <si>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</si>
  <si>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</si>
  <si>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</si>
  <si>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</si>
  <si>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</si>
  <si>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</si>
  <si>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</si>
  <si>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</si>
  <si>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</si>
  <si>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</si>
  <si>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</si>
  <si>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</si>
  <si>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</si>
  <si>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</si>
  <si>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</si>
  <si>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</si>
  <si>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</si>
  <si>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</si>
  <si>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</si>
  <si>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</si>
  <si>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</si>
  <si>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</si>
  <si>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</si>
  <si>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</si>
  <si>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</si>
  <si>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</si>
  <si>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</si>
  <si>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</si>
  <si>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</si>
  <si>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</si>
  <si>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</si>
  <si>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</si>
  <si>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</si>
  <si>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</si>
  <si>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</si>
  <si>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</si>
  <si>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</si>
  <si>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</si>
  <si>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</si>
  <si>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</si>
  <si>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</si>
  <si>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</si>
  <si>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</si>
  <si>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</si>
  <si>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</si>
  <si>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</si>
  <si>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</si>
  <si>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</si>
  <si>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</si>
  <si>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</si>
  <si>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HALBERSTADTWERKE GmbH</t>
  </si>
  <si>
    <t>9870076000008</t>
  </si>
  <si>
    <t>Wehrstedter Str. 48</t>
  </si>
  <si>
    <t>Halberstadt</t>
  </si>
  <si>
    <t>Herr Baumgärtner</t>
  </si>
  <si>
    <t>baumgaertner@halberstadtwerke.de</t>
  </si>
  <si>
    <t>03941/579-220</t>
  </si>
  <si>
    <t>GASPOOLNL7007601</t>
  </si>
  <si>
    <t>Station 193589</t>
  </si>
  <si>
    <t>Pabstorf</t>
  </si>
  <si>
    <t>DE_GMK04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</si>
  <si>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</si>
  <si>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</si>
  <si>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</si>
  <si>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</si>
  <si>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</si>
  <si>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</si>
  <si>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</si>
  <si>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</si>
  <si>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DE_GPD04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</si>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</sst>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120" zoomScaleNormal="120" workbookViewId="0">
      <selection activeCell="I6" sqref="I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38820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HALBERSTADTWERKE GmbH</v>
      </c>
      <c r="E28" s="38"/>
      <c r="F28" s="11"/>
      <c r="G28" s="2"/>
    </row>
    <row r="29" spans="1:15">
      <c r="B29" s="15"/>
      <c r="C29" s="22" t="s">
        <v>397</v>
      </c>
      <c r="D29" s="45" t="s">
        <v>656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password="CC2C" sheet="1" objects="1" scenarios="1" selectLockedCells="1" selectUnlockedCells="1"/>
  <conditionalFormatting sqref="D29:D48">
    <cfRule type="expression" dxfId="71" priority="2">
      <formula>IF(CELL("Zeile",D29)&lt;$D$25+CELL("Zeile",$D$29),1,0)</formula>
    </cfRule>
  </conditionalFormatting>
  <conditionalFormatting sqref="D30:D48">
    <cfRule type="expression" dxfId="7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HALBERSTADTWERKE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HALBERSTADTWERKE GmbH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9870076000008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618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663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367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368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664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password="CC2C" sheet="1" objects="1" scenarios="1" selectLockedCells="1" selectUnlockedCells="1"/>
  <conditionalFormatting sqref="D15">
    <cfRule type="expression" dxfId="69" priority="21">
      <formula>IF($D$11="Gaspool",1,0)</formula>
    </cfRule>
  </conditionalFormatting>
  <conditionalFormatting sqref="D16">
    <cfRule type="expression" dxfId="68" priority="18">
      <formula>IF($D$11="NCG",1,0)</formula>
    </cfRule>
  </conditionalFormatting>
  <conditionalFormatting sqref="D48:D62">
    <cfRule type="expression" dxfId="67" priority="17">
      <formula>IF(CELL("Zeile",D48)&lt;$D$46+CELL("Zeile",$D$48),1,0)</formula>
    </cfRule>
  </conditionalFormatting>
  <conditionalFormatting sqref="D49:D62">
    <cfRule type="expression" dxfId="66" priority="16">
      <formula>IF(CELL(D49)&lt;$D$36+27,1,0)</formula>
    </cfRule>
  </conditionalFormatting>
  <conditionalFormatting sqref="D23">
    <cfRule type="expression" dxfId="65" priority="15">
      <formula>IF($D$22=$H$22,1,0)</formula>
    </cfRule>
  </conditionalFormatting>
  <conditionalFormatting sqref="D31">
    <cfRule type="expression" dxfId="64" priority="4">
      <formula>IF($D$18="synthetisch",1,0)</formula>
    </cfRule>
  </conditionalFormatting>
  <conditionalFormatting sqref="D28">
    <cfRule type="expression" dxfId="63" priority="2">
      <formula>IF(AND($D$27=$I$27,$D$26=$H$26),1,0)</formula>
    </cfRule>
  </conditionalFormatting>
  <conditionalFormatting sqref="D26:D28">
    <cfRule type="expression" dxfId="62" priority="5">
      <formula>IF($D$18="analytisch",1,0)</formula>
    </cfRule>
  </conditionalFormatting>
  <conditionalFormatting sqref="D27">
    <cfRule type="expression" dxfId="6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HALBERSTADTWERKE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HALBERSTADTWERKE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9870076000008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Station 193589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56" t="s">
        <v>505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665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193589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Pabstorf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193589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C2C" sheet="1" objects="1" scenarios="1" selectLockedCells="1" selectUnlockedCells="1"/>
  <mergeCells count="4">
    <mergeCell ref="C13:E13"/>
    <mergeCell ref="C14:D14"/>
    <mergeCell ref="C15:D15"/>
    <mergeCell ref="C72:F72"/>
  </mergeCells>
  <conditionalFormatting sqref="E22:N25">
    <cfRule type="expression" dxfId="59" priority="30">
      <formula>IF(E$20&lt;=$F$18,1,0)</formula>
    </cfRule>
  </conditionalFormatting>
  <conditionalFormatting sqref="E32:N36">
    <cfRule type="expression" dxfId="58" priority="29">
      <formula>IF(E$30&lt;=$F$28,1,0)</formula>
    </cfRule>
  </conditionalFormatting>
  <conditionalFormatting sqref="E26:F26">
    <cfRule type="expression" dxfId="57" priority="28">
      <formula>IF(E$20&lt;=$F$18,1,0)</formula>
    </cfRule>
  </conditionalFormatting>
  <conditionalFormatting sqref="E26:N26">
    <cfRule type="expression" dxfId="56" priority="27">
      <formula>IF(E$20&lt;=$F$18,1,0)</formula>
    </cfRule>
  </conditionalFormatting>
  <conditionalFormatting sqref="E56:N59">
    <cfRule type="expression" dxfId="55" priority="24">
      <formula>IF(E$54&lt;=$F$52,1,0)</formula>
    </cfRule>
  </conditionalFormatting>
  <conditionalFormatting sqref="E60:N60">
    <cfRule type="expression" dxfId="54" priority="23">
      <formula>IF(E$54&lt;=$F$52,1,0)</formula>
    </cfRule>
  </conditionalFormatting>
  <conditionalFormatting sqref="E66:N68">
    <cfRule type="expression" dxfId="53" priority="17">
      <formula>IF(E$64&lt;=$F$62,1,0)</formula>
    </cfRule>
  </conditionalFormatting>
  <conditionalFormatting sqref="E65:N68 E70:N70">
    <cfRule type="expression" dxfId="52" priority="15">
      <formula>IF(E$64&gt;$F$62,1,0)</formula>
    </cfRule>
  </conditionalFormatting>
  <conditionalFormatting sqref="E56:N60">
    <cfRule type="expression" dxfId="51" priority="14">
      <formula>IF(E$54&gt;$F$52,1,0)</formula>
    </cfRule>
  </conditionalFormatting>
  <conditionalFormatting sqref="E21:N26">
    <cfRule type="expression" dxfId="50" priority="13">
      <formula>IF(E$20&gt;$F$18,1,0)</formula>
    </cfRule>
  </conditionalFormatting>
  <conditionalFormatting sqref="E32:N36">
    <cfRule type="expression" dxfId="49" priority="12">
      <formula>IF(E$30&gt;$F$28,1,0)</formula>
    </cfRule>
  </conditionalFormatting>
  <conditionalFormatting sqref="H11 H8:H9">
    <cfRule type="expression" dxfId="48" priority="11">
      <formula>IF($F$9=1,1,0)</formula>
    </cfRule>
  </conditionalFormatting>
  <conditionalFormatting sqref="E55:N55">
    <cfRule type="expression" dxfId="47" priority="10">
      <formula>IF(E$54&gt;$F$52,1,0)</formula>
    </cfRule>
  </conditionalFormatting>
  <conditionalFormatting sqref="E31:N31">
    <cfRule type="expression" dxfId="46" priority="9">
      <formula>IF(E$30&gt;$F$28,1,0)</formula>
    </cfRule>
  </conditionalFormatting>
  <conditionalFormatting sqref="E70:N70">
    <cfRule type="expression" dxfId="45" priority="8">
      <formula>IF(E$64&lt;=$F$62,1,0)</formula>
    </cfRule>
  </conditionalFormatting>
  <conditionalFormatting sqref="H10">
    <cfRule type="expression" dxfId="44" priority="7">
      <formula>IF($F$9=1,1,0)</formula>
    </cfRule>
  </conditionalFormatting>
  <conditionalFormatting sqref="E69:N69">
    <cfRule type="expression" dxfId="43" priority="4">
      <formula>IF(E$64&lt;=$F$62,1,0)</formula>
    </cfRule>
  </conditionalFormatting>
  <conditionalFormatting sqref="E69:N69">
    <cfRule type="expression" dxfId="42" priority="3">
      <formula>IF(E$64&gt;$F$62,1,0)</formula>
    </cfRule>
  </conditionalFormatting>
  <conditionalFormatting sqref="O15">
    <cfRule type="expression" dxfId="41" priority="2">
      <formula>IF(O$20&lt;=$F$18,1,0)</formula>
    </cfRule>
  </conditionalFormatting>
  <conditionalFormatting sqref="O15">
    <cfRule type="expression" dxfId="40" priority="1">
      <formula>IF(O$20&gt;$F$18,1,0)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HALBERSTADTWERKE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HALBERSTADTWERKE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9870076000008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9" priority="18">
      <formula>IF(E$20&lt;=$F$18,1,0)</formula>
    </cfRule>
  </conditionalFormatting>
  <conditionalFormatting sqref="E32:N36">
    <cfRule type="expression" dxfId="38" priority="17">
      <formula>IF(E$30&lt;=$F$28,1,0)</formula>
    </cfRule>
  </conditionalFormatting>
  <conditionalFormatting sqref="E26:F26">
    <cfRule type="expression" dxfId="37" priority="16">
      <formula>IF(E$20&lt;=$F$18,1,0)</formula>
    </cfRule>
  </conditionalFormatting>
  <conditionalFormatting sqref="E26:N26">
    <cfRule type="expression" dxfId="36" priority="15">
      <formula>IF(E$20&lt;=$F$18,1,0)</formula>
    </cfRule>
  </conditionalFormatting>
  <conditionalFormatting sqref="E56:N59">
    <cfRule type="expression" dxfId="35" priority="14">
      <formula>IF(E$54&lt;=$F$52,1,0)</formula>
    </cfRule>
  </conditionalFormatting>
  <conditionalFormatting sqref="E60:N60">
    <cfRule type="expression" dxfId="34" priority="13">
      <formula>IF(E$54&lt;=$F$52,1,0)</formula>
    </cfRule>
  </conditionalFormatting>
  <conditionalFormatting sqref="E66:N68">
    <cfRule type="expression" dxfId="33" priority="12">
      <formula>IF(E$64&lt;=$F$62,1,0)</formula>
    </cfRule>
  </conditionalFormatting>
  <conditionalFormatting sqref="E65:N68 E70:N70">
    <cfRule type="expression" dxfId="32" priority="11">
      <formula>IF(E$64&gt;$F$62,1,0)</formula>
    </cfRule>
  </conditionalFormatting>
  <conditionalFormatting sqref="E56:N60">
    <cfRule type="expression" dxfId="31" priority="10">
      <formula>IF(E$54&gt;$F$52,1,0)</formula>
    </cfRule>
  </conditionalFormatting>
  <conditionalFormatting sqref="E21:N26">
    <cfRule type="expression" dxfId="30" priority="9">
      <formula>IF(E$20&gt;$F$18,1,0)</formula>
    </cfRule>
  </conditionalFormatting>
  <conditionalFormatting sqref="E32:N36">
    <cfRule type="expression" dxfId="29" priority="8">
      <formula>IF(E$30&gt;$F$28,1,0)</formula>
    </cfRule>
  </conditionalFormatting>
  <conditionalFormatting sqref="H11 H8:H9">
    <cfRule type="expression" dxfId="28" priority="7">
      <formula>IF($F$9=1,1,0)</formula>
    </cfRule>
  </conditionalFormatting>
  <conditionalFormatting sqref="E55:N55">
    <cfRule type="expression" dxfId="27" priority="6">
      <formula>IF(E$54&gt;$F$52,1,0)</formula>
    </cfRule>
  </conditionalFormatting>
  <conditionalFormatting sqref="E31:N31">
    <cfRule type="expression" dxfId="26" priority="5">
      <formula>IF(E$30&gt;$F$28,1,0)</formula>
    </cfRule>
  </conditionalFormatting>
  <conditionalFormatting sqref="E70:N70">
    <cfRule type="expression" dxfId="25" priority="4">
      <formula>IF(E$64&lt;=$F$62,1,0)</formula>
    </cfRule>
  </conditionalFormatting>
  <conditionalFormatting sqref="H10">
    <cfRule type="expression" dxfId="24" priority="3">
      <formula>IF($F$9=1,1,0)</formula>
    </cfRule>
  </conditionalFormatting>
  <conditionalFormatting sqref="E69:N69">
    <cfRule type="expression" dxfId="23" priority="2">
      <formula>IF(E$64&lt;=$F$62,1,0)</formula>
    </cfRule>
  </conditionalFormatting>
  <conditionalFormatting sqref="E69:N69">
    <cfRule type="expression" dxfId="2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5" zoomScale="80" zoomScaleNormal="80" workbookViewId="0">
      <selection activeCell="K39" sqref="K39:K4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HALBERSTADTWERKE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HALBERSTADTWERKE GmbH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9870076000008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0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68</v>
      </c>
      <c r="F11" s="296" t="str">
        <f>VLOOKUP($E11,'BDEW-Standard'!$B$3:$M$158,F$9,0)</f>
        <v>C24</v>
      </c>
      <c r="H11" s="167">
        <f>ROUND(VLOOKUP($E11,'BDEW-Standard'!$B$3:$M$158,H$9,0),7)</f>
        <v>2.4859160999999999</v>
      </c>
      <c r="I11" s="167">
        <f>ROUND(VLOOKUP($E11,'BDEW-Standard'!$B$3:$M$158,I$9,0),7)</f>
        <v>-35.043597800000001</v>
      </c>
      <c r="J11" s="167">
        <f>ROUND(VLOOKUP($E11,'BDEW-Standard'!$B$3:$M$158,J$9,0),7)</f>
        <v>6.2818214000000001</v>
      </c>
      <c r="K11" s="167">
        <f>ROUND(VLOOKUP($E11,'BDEW-Standard'!$B$3:$M$158,K$9,0),7)</f>
        <v>0.13178339999999999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1.0293590127680663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HALBERSTADTWERKE GmbH</v>
      </c>
      <c r="D12" s="62" t="s">
        <v>247</v>
      </c>
      <c r="E12" s="165" t="s">
        <v>58</v>
      </c>
      <c r="F12" s="297" t="str">
        <f>VLOOKUP($E12,'BDEW-Standard'!$B$3:$M$158,F$9,0)</f>
        <v>C14</v>
      </c>
      <c r="H12" s="274">
        <f>ROUND(VLOOKUP($E12,'BDEW-Standard'!$B$3:$M$158,H$9,0),7)</f>
        <v>3.159294</v>
      </c>
      <c r="I12" s="274">
        <f>ROUND(VLOOKUP($E12,'BDEW-Standard'!$B$3:$M$158,I$9,0),7)</f>
        <v>-37.406886</v>
      </c>
      <c r="J12" s="274">
        <f>ROUND(VLOOKUP($E12,'BDEW-Standard'!$B$3:$M$158,J$9,0),7)</f>
        <v>6.1418926000000003</v>
      </c>
      <c r="K12" s="274">
        <f>ROUND(VLOOKUP($E12,'BDEW-Standard'!$B$3:$M$158,K$9,0),7)</f>
        <v>9.4704399999999994E-2</v>
      </c>
      <c r="L12" s="338">
        <f>ROUND(VLOOKUP($E12,'BDEW-Standard'!$B$3:$M$158,L$9,0),1)</f>
        <v>40</v>
      </c>
      <c r="M12" s="274">
        <f>ROUND(VLOOKUP($E12,'BDEW-Standard'!$B$3:$M$158,M$9,0),7)</f>
        <v>0</v>
      </c>
      <c r="N12" s="274">
        <f>ROUND(VLOOKUP($E12,'BDEW-Standard'!$B$3:$M$158,N$9,0),7)</f>
        <v>0</v>
      </c>
      <c r="O12" s="274">
        <f>ROUND(VLOOKUP($E12,'BDEW-Standard'!$B$3:$M$158,O$9,0),7)</f>
        <v>0</v>
      </c>
      <c r="P12" s="274">
        <f>ROUND(VLOOKUP($E12,'BDEW-Standard'!$B$3:$M$158,P$9,0),7)</f>
        <v>0</v>
      </c>
      <c r="Q12" s="339">
        <f>($H12/(1+($I12/($Q$9-$L12))^$J12)+$K12)+MAX($M12*$Q$9+$N12,$O12*$Q$9+$P12)</f>
        <v>0.97016180224521154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HALBERSTADTWERKE GmbH</v>
      </c>
      <c r="D13" s="62" t="s">
        <v>247</v>
      </c>
      <c r="E13" s="165" t="s">
        <v>68</v>
      </c>
      <c r="F13" s="297" t="str">
        <f>VLOOKUP($E13,'BDEW-Standard'!$B$3:$M$158,F$9,0)</f>
        <v>C24</v>
      </c>
      <c r="H13" s="274">
        <f>ROUND(VLOOKUP($E13,'BDEW-Standard'!$B$3:$M$158,H$9,0),7)</f>
        <v>2.4859160999999999</v>
      </c>
      <c r="I13" s="274">
        <f>ROUND(VLOOKUP($E13,'BDEW-Standard'!$B$3:$M$158,I$9,0),7)</f>
        <v>-35.043597800000001</v>
      </c>
      <c r="J13" s="274">
        <f>ROUND(VLOOKUP($E13,'BDEW-Standard'!$B$3:$M$158,J$9,0),7)</f>
        <v>6.2818214000000001</v>
      </c>
      <c r="K13" s="274">
        <f>ROUND(VLOOKUP($E13,'BDEW-Standard'!$B$3:$M$158,K$9,0),7)</f>
        <v>0.13178339999999999</v>
      </c>
      <c r="L13" s="338">
        <f>ROUND(VLOOKUP($E13,'BDEW-Standard'!$B$3:$M$158,L$9,0),1)</f>
        <v>40</v>
      </c>
      <c r="M13" s="274">
        <f>ROUND(VLOOKUP($E13,'BDEW-Standard'!$B$3:$M$158,M$9,0),7)</f>
        <v>0</v>
      </c>
      <c r="N13" s="274">
        <f>ROUND(VLOOKUP($E13,'BDEW-Standard'!$B$3:$M$158,N$9,0),7)</f>
        <v>0</v>
      </c>
      <c r="O13" s="274">
        <f>ROUND(VLOOKUP($E13,'BDEW-Standard'!$B$3:$M$158,O$9,0),7)</f>
        <v>0</v>
      </c>
      <c r="P13" s="274">
        <f>ROUND(VLOOKUP($E13,'BDEW-Standard'!$B$3:$M$158,P$9,0),7)</f>
        <v>0</v>
      </c>
      <c r="Q13" s="339">
        <f>($H13/(1+($I13/($Q$9-$L13))^$J13)+$K13)+MAX($M13*$Q$9+$N13,$O13*$Q$9+$P13)</f>
        <v>1.0293590127680663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HALBERSTADTWERKE GmbH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ref="Q14:Q25" si="1">($H14/(1+($I14/($Q$9-$L14))^$J14)+$K14)+MAX($M14*$Q$9+$N14,$O14*$Q$9+$P14)</f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ref="X14:X25" si="2">7-SUM(R14:W14)</f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HALBERSTADTWERKE GmbH</v>
      </c>
      <c r="D15" s="62" t="s">
        <v>247</v>
      </c>
      <c r="E15" s="165" t="s">
        <v>667</v>
      </c>
      <c r="F15" s="297" t="str">
        <f>VLOOKUP($E15,'BDEW-Standard'!$B$3:$M$94,F$9,0)</f>
        <v>BA4</v>
      </c>
      <c r="H15" s="274">
        <f>ROUND(VLOOKUP($E15,'BDEW-Standard'!$B$3:$M$94,H$9,0),7)</f>
        <v>0.93158890000000005</v>
      </c>
      <c r="I15" s="274">
        <f>ROUND(VLOOKUP($E15,'BDEW-Standard'!$B$3:$M$94,I$9,0),7)</f>
        <v>-33.35</v>
      </c>
      <c r="J15" s="274">
        <f>ROUND(VLOOKUP($E15,'BDEW-Standard'!$B$3:$M$94,J$9,0),7)</f>
        <v>5.7212303000000002</v>
      </c>
      <c r="K15" s="274">
        <f>ROUND(VLOOKUP($E15,'BDEW-Standard'!$B$3:$M$94,K$9,0),7)</f>
        <v>0.66564939999999995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1.0766391850538448</v>
      </c>
      <c r="R15" s="275">
        <f>ROUND(VLOOKUP(MID($E15,4,3),'Wochentag F(WT)'!$B$7:$J$22,R$9,0),4)</f>
        <v>1.0848</v>
      </c>
      <c r="S15" s="275">
        <f>ROUND(VLOOKUP(MID($E15,4,3),'Wochentag F(WT)'!$B$7:$J$22,S$9,0),4)</f>
        <v>1.1211</v>
      </c>
      <c r="T15" s="275">
        <f>ROUND(VLOOKUP(MID($E15,4,3),'Wochentag F(WT)'!$B$7:$J$22,T$9,0),4)</f>
        <v>1.0769</v>
      </c>
      <c r="U15" s="275">
        <f>ROUND(VLOOKUP(MID($E15,4,3),'Wochentag F(WT)'!$B$7:$J$22,U$9,0),4)</f>
        <v>1.1353</v>
      </c>
      <c r="V15" s="275">
        <f>ROUND(VLOOKUP(MID($E15,4,3),'Wochentag F(WT)'!$B$7:$J$22,V$9,0),4)</f>
        <v>1.1402000000000001</v>
      </c>
      <c r="W15" s="275">
        <f>ROUND(VLOOKUP(MID($E15,4,3),'Wochentag F(WT)'!$B$7:$J$22,W$9,0),4)</f>
        <v>0.48520000000000002</v>
      </c>
      <c r="X15" s="276">
        <f t="shared" si="2"/>
        <v>0.95650000000000013</v>
      </c>
      <c r="Y15" s="293"/>
      <c r="Z15" s="211"/>
    </row>
    <row r="16" spans="2:26" s="143" customFormat="1">
      <c r="B16" s="144">
        <v>5</v>
      </c>
      <c r="C16" s="145" t="str">
        <f t="shared" si="0"/>
        <v>HALBERSTADTWERKE GmbH</v>
      </c>
      <c r="D16" s="62" t="s">
        <v>247</v>
      </c>
      <c r="E16" s="165" t="s">
        <v>668</v>
      </c>
      <c r="F16" s="297" t="str">
        <f>VLOOKUP($E16,'BDEW-Standard'!$B$3:$M$94,F$9,0)</f>
        <v>BD4</v>
      </c>
      <c r="H16" s="274">
        <f>ROUND(VLOOKUP($E16,'BDEW-Standard'!$B$3:$M$94,H$9,0),7)</f>
        <v>3.75</v>
      </c>
      <c r="I16" s="274">
        <f>ROUND(VLOOKUP($E16,'BDEW-Standard'!$B$3:$M$94,I$9,0),7)</f>
        <v>-37.5</v>
      </c>
      <c r="J16" s="274">
        <f>ROUND(VLOOKUP($E16,'BDEW-Standard'!$B$3:$M$94,J$9,0),7)</f>
        <v>6.8</v>
      </c>
      <c r="K16" s="274">
        <f>ROUND(VLOOKUP($E16,'BDEW-Standard'!$B$3:$M$94,K$9,0),7)</f>
        <v>6.0911300000000002E-2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1.0126136468627658</v>
      </c>
      <c r="R16" s="275">
        <f>ROUND(VLOOKUP(MID($E16,4,3),'Wochentag F(WT)'!$B$7:$J$22,R$9,0),4)</f>
        <v>1.1052</v>
      </c>
      <c r="S16" s="275">
        <f>ROUND(VLOOKUP(MID($E16,4,3),'Wochentag F(WT)'!$B$7:$J$22,S$9,0),4)</f>
        <v>1.0857000000000001</v>
      </c>
      <c r="T16" s="275">
        <f>ROUND(VLOOKUP(MID($E16,4,3),'Wochentag F(WT)'!$B$7:$J$22,T$9,0),4)</f>
        <v>1.0378000000000001</v>
      </c>
      <c r="U16" s="275">
        <f>ROUND(VLOOKUP(MID($E16,4,3),'Wochentag F(WT)'!$B$7:$J$22,U$9,0),4)</f>
        <v>1.0622</v>
      </c>
      <c r="V16" s="275">
        <f>ROUND(VLOOKUP(MID($E16,4,3),'Wochentag F(WT)'!$B$7:$J$22,V$9,0),4)</f>
        <v>1.0266</v>
      </c>
      <c r="W16" s="275">
        <f>ROUND(VLOOKUP(MID($E16,4,3),'Wochentag F(WT)'!$B$7:$J$22,W$9,0),4)</f>
        <v>0.76290000000000002</v>
      </c>
      <c r="X16" s="276">
        <f t="shared" si="2"/>
        <v>0.91959999999999997</v>
      </c>
      <c r="Y16" s="293"/>
      <c r="Z16" s="211"/>
    </row>
    <row r="17" spans="2:26" s="143" customFormat="1">
      <c r="B17" s="144">
        <v>6</v>
      </c>
      <c r="C17" s="145" t="str">
        <f t="shared" si="0"/>
        <v>HALBERSTADTWERKE GmbH</v>
      </c>
      <c r="D17" s="62" t="s">
        <v>247</v>
      </c>
      <c r="E17" s="165" t="s">
        <v>669</v>
      </c>
      <c r="F17" s="297" t="str">
        <f>VLOOKUP($E17,'BDEW-Standard'!$B$3:$M$94,F$9,0)</f>
        <v>BH4</v>
      </c>
      <c r="H17" s="274">
        <f>ROUND(VLOOKUP($E17,'BDEW-Standard'!$B$3:$M$94,H$9,0),7)</f>
        <v>2.4595180999999999</v>
      </c>
      <c r="I17" s="274">
        <f>ROUND(VLOOKUP($E17,'BDEW-Standard'!$B$3:$M$94,I$9,0),7)</f>
        <v>-35.253212400000002</v>
      </c>
      <c r="J17" s="274">
        <f>ROUND(VLOOKUP($E17,'BDEW-Standard'!$B$3:$M$94,J$9,0),7)</f>
        <v>6.0587001000000003</v>
      </c>
      <c r="K17" s="274">
        <f>ROUND(VLOOKUP($E17,'BDEW-Standard'!$B$3:$M$94,K$9,0),7)</f>
        <v>0.16473699999999999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1.043802057143173</v>
      </c>
      <c r="R17" s="275">
        <f>ROUND(VLOOKUP(MID($E17,4,3),'Wochentag F(WT)'!$B$7:$J$22,R$9,0),4)</f>
        <v>0.97670000000000001</v>
      </c>
      <c r="S17" s="275">
        <f>ROUND(VLOOKUP(MID($E17,4,3),'Wochentag F(WT)'!$B$7:$J$22,S$9,0),4)</f>
        <v>1.0388999999999999</v>
      </c>
      <c r="T17" s="275">
        <f>ROUND(VLOOKUP(MID($E17,4,3),'Wochentag F(WT)'!$B$7:$J$22,T$9,0),4)</f>
        <v>1.0027999999999999</v>
      </c>
      <c r="U17" s="275">
        <f>ROUND(VLOOKUP(MID($E17,4,3),'Wochentag F(WT)'!$B$7:$J$22,U$9,0),4)</f>
        <v>1.0162</v>
      </c>
      <c r="V17" s="275">
        <f>ROUND(VLOOKUP(MID($E17,4,3),'Wochentag F(WT)'!$B$7:$J$22,V$9,0),4)</f>
        <v>1.0024</v>
      </c>
      <c r="W17" s="275">
        <f>ROUND(VLOOKUP(MID($E17,4,3),'Wochentag F(WT)'!$B$7:$J$22,W$9,0),4)</f>
        <v>1.0043</v>
      </c>
      <c r="X17" s="276">
        <f t="shared" si="2"/>
        <v>0.95870000000000122</v>
      </c>
      <c r="Y17" s="293"/>
      <c r="Z17" s="211"/>
    </row>
    <row r="18" spans="2:26" s="143" customFormat="1">
      <c r="B18" s="144">
        <v>7</v>
      </c>
      <c r="C18" s="145" t="str">
        <f t="shared" si="0"/>
        <v>HALBERSTADTWERKE GmbH</v>
      </c>
      <c r="D18" s="62" t="s">
        <v>247</v>
      </c>
      <c r="E18" s="165" t="s">
        <v>670</v>
      </c>
      <c r="F18" s="297" t="str">
        <f>VLOOKUP($E18,'BDEW-Standard'!$B$3:$M$94,F$9,0)</f>
        <v>GA4</v>
      </c>
      <c r="H18" s="274">
        <f>ROUND(VLOOKUP($E18,'BDEW-Standard'!$B$3:$M$94,H$9,0),7)</f>
        <v>2.8195655999999998</v>
      </c>
      <c r="I18" s="274">
        <f>ROUND(VLOOKUP($E18,'BDEW-Standard'!$B$3:$M$94,I$9,0),7)</f>
        <v>-36</v>
      </c>
      <c r="J18" s="274">
        <f>ROUND(VLOOKUP($E18,'BDEW-Standard'!$B$3:$M$94,J$9,0),7)</f>
        <v>7.7368518000000002</v>
      </c>
      <c r="K18" s="274">
        <f>ROUND(VLOOKUP($E18,'BDEW-Standard'!$B$3:$M$94,K$9,0),7)</f>
        <v>0.157281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0.96576337685759206</v>
      </c>
      <c r="R18" s="275">
        <f>ROUND(VLOOKUP(MID($E18,4,3),'Wochentag F(WT)'!$B$7:$J$22,R$9,0),4)</f>
        <v>0.93220000000000003</v>
      </c>
      <c r="S18" s="275">
        <f>ROUND(VLOOKUP(MID($E18,4,3),'Wochentag F(WT)'!$B$7:$J$22,S$9,0),4)</f>
        <v>0.98939999999999995</v>
      </c>
      <c r="T18" s="275">
        <f>ROUND(VLOOKUP(MID($E18,4,3),'Wochentag F(WT)'!$B$7:$J$22,T$9,0),4)</f>
        <v>1.0033000000000001</v>
      </c>
      <c r="U18" s="275">
        <f>ROUND(VLOOKUP(MID($E18,4,3),'Wochentag F(WT)'!$B$7:$J$22,U$9,0),4)</f>
        <v>1.0108999999999999</v>
      </c>
      <c r="V18" s="275">
        <f>ROUND(VLOOKUP(MID($E18,4,3),'Wochentag F(WT)'!$B$7:$J$22,V$9,0),4)</f>
        <v>1.018</v>
      </c>
      <c r="W18" s="275">
        <f>ROUND(VLOOKUP(MID($E18,4,3),'Wochentag F(WT)'!$B$7:$J$22,W$9,0),4)</f>
        <v>1.0356000000000001</v>
      </c>
      <c r="X18" s="276">
        <f t="shared" si="2"/>
        <v>1.0106000000000002</v>
      </c>
      <c r="Y18" s="293"/>
      <c r="Z18" s="211"/>
    </row>
    <row r="19" spans="2:26" s="143" customFormat="1">
      <c r="B19" s="144">
        <v>8</v>
      </c>
      <c r="C19" s="145" t="str">
        <f t="shared" si="0"/>
        <v>HALBERSTADTWERKE GmbH</v>
      </c>
      <c r="D19" s="62" t="s">
        <v>247</v>
      </c>
      <c r="E19" s="165" t="s">
        <v>671</v>
      </c>
      <c r="F19" s="297" t="str">
        <f>VLOOKUP($E19,'BDEW-Standard'!$B$3:$M$94,F$9,0)</f>
        <v>GB4</v>
      </c>
      <c r="H19" s="274">
        <f>ROUND(VLOOKUP($E19,'BDEW-Standard'!$B$3:$M$94,H$9,0),7)</f>
        <v>3.6017736</v>
      </c>
      <c r="I19" s="274">
        <f>ROUND(VLOOKUP($E19,'BDEW-Standard'!$B$3:$M$94,I$9,0),7)</f>
        <v>-37.882536799999997</v>
      </c>
      <c r="J19" s="274">
        <f>ROUND(VLOOKUP($E19,'BDEW-Standard'!$B$3:$M$94,J$9,0),7)</f>
        <v>6.9836070000000001</v>
      </c>
      <c r="K19" s="274">
        <f>ROUND(VLOOKUP($E19,'BDEW-Standard'!$B$3:$M$94,K$9,0),7)</f>
        <v>5.4826199999999999E-2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0.90239375975311864</v>
      </c>
      <c r="R19" s="275">
        <f>ROUND(VLOOKUP(MID($E19,4,3),'Wochentag F(WT)'!$B$7:$J$22,R$9,0),4)</f>
        <v>0.98970000000000002</v>
      </c>
      <c r="S19" s="275">
        <f>ROUND(VLOOKUP(MID($E19,4,3),'Wochentag F(WT)'!$B$7:$J$22,S$9,0),4)</f>
        <v>0.9627</v>
      </c>
      <c r="T19" s="275">
        <f>ROUND(VLOOKUP(MID($E19,4,3),'Wochentag F(WT)'!$B$7:$J$22,T$9,0),4)</f>
        <v>1.0507</v>
      </c>
      <c r="U19" s="275">
        <f>ROUND(VLOOKUP(MID($E19,4,3),'Wochentag F(WT)'!$B$7:$J$22,U$9,0),4)</f>
        <v>1.0551999999999999</v>
      </c>
      <c r="V19" s="275">
        <f>ROUND(VLOOKUP(MID($E19,4,3),'Wochentag F(WT)'!$B$7:$J$22,V$9,0),4)</f>
        <v>1.0297000000000001</v>
      </c>
      <c r="W19" s="275">
        <f>ROUND(VLOOKUP(MID($E19,4,3),'Wochentag F(WT)'!$B$7:$J$22,W$9,0),4)</f>
        <v>0.97670000000000001</v>
      </c>
      <c r="X19" s="276">
        <f t="shared" si="2"/>
        <v>0.9352999999999998</v>
      </c>
      <c r="Y19" s="293"/>
      <c r="Z19" s="211"/>
    </row>
    <row r="20" spans="2:26" s="143" customFormat="1">
      <c r="B20" s="144">
        <v>9</v>
      </c>
      <c r="C20" s="145" t="str">
        <f t="shared" si="0"/>
        <v>HALBERSTADTWERKE GmbH</v>
      </c>
      <c r="D20" s="62" t="s">
        <v>247</v>
      </c>
      <c r="E20" s="165" t="s">
        <v>672</v>
      </c>
      <c r="F20" s="297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3"/>
      <c r="Z20" s="211"/>
    </row>
    <row r="21" spans="2:26" s="143" customFormat="1">
      <c r="B21" s="144">
        <v>10</v>
      </c>
      <c r="C21" s="145" t="str">
        <f t="shared" si="0"/>
        <v>HALBERSTADTWERKE GmbH</v>
      </c>
      <c r="D21" s="62" t="s">
        <v>247</v>
      </c>
      <c r="E21" s="165" t="s">
        <v>673</v>
      </c>
      <c r="F21" s="297" t="str">
        <f>VLOOKUP($E21,'BDEW-Standard'!$B$3:$M$94,F$9,0)</f>
        <v>HD4</v>
      </c>
      <c r="H21" s="274">
        <f>ROUND(VLOOKUP($E21,'BDEW-Standard'!$B$3:$M$94,H$9,0),7)</f>
        <v>3.0084346000000002</v>
      </c>
      <c r="I21" s="274">
        <f>ROUND(VLOOKUP($E21,'BDEW-Standard'!$B$3:$M$94,I$9,0),7)</f>
        <v>-36.607845300000001</v>
      </c>
      <c r="J21" s="274">
        <f>ROUND(VLOOKUP($E21,'BDEW-Standard'!$B$3:$M$94,J$9,0),7)</f>
        <v>7.3211870000000001</v>
      </c>
      <c r="K21" s="274">
        <f>ROUND(VLOOKUP($E21,'BDEW-Standard'!$B$3:$M$94,K$9,0),7)</f>
        <v>0.15496599999999999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0.97302438504000599</v>
      </c>
      <c r="R21" s="275">
        <f>ROUND(VLOOKUP(MID($E21,4,3),'Wochentag F(WT)'!$B$7:$J$22,R$9,0),4)</f>
        <v>1.03</v>
      </c>
      <c r="S21" s="275">
        <f>ROUND(VLOOKUP(MID($E21,4,3),'Wochentag F(WT)'!$B$7:$J$22,S$9,0),4)</f>
        <v>1.03</v>
      </c>
      <c r="T21" s="275">
        <f>ROUND(VLOOKUP(MID($E21,4,3),'Wochentag F(WT)'!$B$7:$J$22,T$9,0),4)</f>
        <v>1.02</v>
      </c>
      <c r="U21" s="275">
        <f>ROUND(VLOOKUP(MID($E21,4,3),'Wochentag F(WT)'!$B$7:$J$22,U$9,0),4)</f>
        <v>1.03</v>
      </c>
      <c r="V21" s="275">
        <f>ROUND(VLOOKUP(MID($E21,4,3),'Wochentag F(WT)'!$B$7:$J$22,V$9,0),4)</f>
        <v>1.01</v>
      </c>
      <c r="W21" s="275">
        <f>ROUND(VLOOKUP(MID($E21,4,3),'Wochentag F(WT)'!$B$7:$J$22,W$9,0),4)</f>
        <v>0.93</v>
      </c>
      <c r="X21" s="276">
        <f t="shared" si="2"/>
        <v>0.95000000000000018</v>
      </c>
      <c r="Y21" s="293"/>
      <c r="Z21" s="211"/>
    </row>
    <row r="22" spans="2:26" s="143" customFormat="1">
      <c r="B22" s="144">
        <v>11</v>
      </c>
      <c r="C22" s="145" t="str">
        <f t="shared" si="0"/>
        <v>HALBERSTADTWERKE GmbH</v>
      </c>
      <c r="D22" s="62" t="s">
        <v>247</v>
      </c>
      <c r="E22" s="165" t="s">
        <v>674</v>
      </c>
      <c r="F22" s="297" t="str">
        <f>VLOOKUP($E22,'BDEW-Standard'!$B$3:$M$94,F$9,0)</f>
        <v>KO4</v>
      </c>
      <c r="H22" s="274">
        <f>ROUND(VLOOKUP($E22,'BDEW-Standard'!$B$3:$M$94,H$9,0),7)</f>
        <v>3.4428942999999999</v>
      </c>
      <c r="I22" s="274">
        <f>ROUND(VLOOKUP($E22,'BDEW-Standard'!$B$3:$M$94,I$9,0),7)</f>
        <v>-36.659050399999998</v>
      </c>
      <c r="J22" s="274">
        <f>ROUND(VLOOKUP($E22,'BDEW-Standard'!$B$3:$M$94,J$9,0),7)</f>
        <v>7.6083226000000002</v>
      </c>
      <c r="K22" s="274">
        <f>ROUND(VLOOKUP($E22,'BDEW-Standard'!$B$3:$M$94,K$9,0),7)</f>
        <v>7.4685000000000001E-2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0.97768382110526542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3"/>
      <c r="Z22" s="211"/>
    </row>
    <row r="23" spans="2:26" s="143" customFormat="1">
      <c r="B23" s="144">
        <v>12</v>
      </c>
      <c r="C23" s="145" t="str">
        <f t="shared" si="0"/>
        <v>HALBERSTADTWERKE GmbH</v>
      </c>
      <c r="D23" s="62" t="s">
        <v>247</v>
      </c>
      <c r="E23" s="165" t="s">
        <v>666</v>
      </c>
      <c r="F23" s="297" t="str">
        <f>VLOOKUP($E23,'BDEW-Standard'!$B$3:$M$94,F$9,0)</f>
        <v>MK4</v>
      </c>
      <c r="H23" s="274">
        <f>ROUND(VLOOKUP($E23,'BDEW-Standard'!$B$3:$M$94,H$9,0),7)</f>
        <v>3.1177248</v>
      </c>
      <c r="I23" s="274">
        <f>ROUND(VLOOKUP($E23,'BDEW-Standard'!$B$3:$M$94,I$9,0),7)</f>
        <v>-35.871506199999999</v>
      </c>
      <c r="J23" s="274">
        <f>ROUND(VLOOKUP($E23,'BDEW-Standard'!$B$3:$M$94,J$9,0),7)</f>
        <v>7.5186828999999999</v>
      </c>
      <c r="K23" s="274">
        <f>ROUND(VLOOKUP($E23,'BDEW-Standard'!$B$3:$M$94,K$9,0),7)</f>
        <v>3.4330100000000002E-2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0.9622064996731321</v>
      </c>
      <c r="R23" s="275">
        <f>ROUND(VLOOKUP(MID($E23,4,3),'Wochentag F(WT)'!$B$7:$J$22,R$9,0),4)</f>
        <v>1.0699000000000001</v>
      </c>
      <c r="S23" s="275">
        <f>ROUND(VLOOKUP(MID($E23,4,3),'Wochentag F(WT)'!$B$7:$J$22,S$9,0),4)</f>
        <v>1.0365</v>
      </c>
      <c r="T23" s="275">
        <f>ROUND(VLOOKUP(MID($E23,4,3),'Wochentag F(WT)'!$B$7:$J$22,T$9,0),4)</f>
        <v>0.99329999999999996</v>
      </c>
      <c r="U23" s="275">
        <f>ROUND(VLOOKUP(MID($E23,4,3),'Wochentag F(WT)'!$B$7:$J$22,U$9,0),4)</f>
        <v>0.99480000000000002</v>
      </c>
      <c r="V23" s="275">
        <f>ROUND(VLOOKUP(MID($E23,4,3),'Wochentag F(WT)'!$B$7:$J$22,V$9,0),4)</f>
        <v>1.0659000000000001</v>
      </c>
      <c r="W23" s="275">
        <f>ROUND(VLOOKUP(MID($E23,4,3),'Wochentag F(WT)'!$B$7:$J$22,W$9,0),4)</f>
        <v>0.93620000000000003</v>
      </c>
      <c r="X23" s="276">
        <f t="shared" si="2"/>
        <v>0.90339999999999954</v>
      </c>
      <c r="Y23" s="293"/>
      <c r="Z23" s="211"/>
    </row>
    <row r="24" spans="2:26" s="143" customFormat="1">
      <c r="B24" s="144">
        <v>13</v>
      </c>
      <c r="C24" s="145" t="str">
        <f t="shared" si="0"/>
        <v>HALBERSTADTWERKE GmbH</v>
      </c>
      <c r="D24" s="62" t="s">
        <v>247</v>
      </c>
      <c r="E24" s="165" t="s">
        <v>675</v>
      </c>
      <c r="F24" s="297" t="str">
        <f>VLOOKUP($E24,'BDEW-Standard'!$B$3:$M$94,F$9,0)</f>
        <v>PD4</v>
      </c>
      <c r="H24" s="274">
        <f>ROUND(VLOOKUP($E24,'BDEW-Standard'!$B$3:$M$94,H$9,0),7)</f>
        <v>3.85</v>
      </c>
      <c r="I24" s="274">
        <f>ROUND(VLOOKUP($E24,'BDEW-Standard'!$B$3:$M$94,I$9,0),7)</f>
        <v>-37</v>
      </c>
      <c r="J24" s="274">
        <f>ROUND(VLOOKUP($E24,'BDEW-Standard'!$B$3:$M$94,J$9,0),7)</f>
        <v>10.2405021</v>
      </c>
      <c r="K24" s="274">
        <f>ROUND(VLOOKUP($E24,'BDEW-Standard'!$B$3:$M$94,K$9,0),7)</f>
        <v>4.6924300000000002E-2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0.75691065279879233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HALBERSTADTWERKE GmbH</v>
      </c>
      <c r="D25" s="62" t="s">
        <v>247</v>
      </c>
      <c r="E25" s="165" t="s">
        <v>676</v>
      </c>
      <c r="F25" s="297" t="str">
        <f>VLOOKUP($E25,'BDEW-Standard'!$B$3:$M$94,F$9,0)</f>
        <v>WA4</v>
      </c>
      <c r="H25" s="274">
        <f>ROUND(VLOOKUP($E25,'BDEW-Standard'!$B$3:$M$94,H$9,0),7)</f>
        <v>1.0535874999999999</v>
      </c>
      <c r="I25" s="274">
        <f>ROUND(VLOOKUP($E25,'BDEW-Standard'!$B$3:$M$94,I$9,0),7)</f>
        <v>-35.299999999999997</v>
      </c>
      <c r="J25" s="274">
        <f>ROUND(VLOOKUP($E25,'BDEW-Standard'!$B$3:$M$94,J$9,0),7)</f>
        <v>4.8662747</v>
      </c>
      <c r="K25" s="274">
        <f>ROUND(VLOOKUP($E25,'BDEW-Standard'!$B$3:$M$94,K$9,0),7)</f>
        <v>0.68110420000000005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1.0844348950990992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3"/>
      <c r="Z25" s="211"/>
    </row>
    <row r="26" spans="2:26" s="143" customFormat="1">
      <c r="B26" s="144"/>
      <c r="C26" s="145"/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HALBERSTADTWERKE GmbH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HALBERSTADTWERKE GmbH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HALBERSTADTWERKE GmbH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HALBERSTADTWERKE GmbH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HALBERSTADTWERKE GmbH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HALBERSTADTWERKE GmbH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HALBERSTADTWERKE GmbH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HALBERSTADTWERKE GmbH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HALBERSTADTWERKE GmbH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HALBERSTADTWERKE GmbH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HALBERSTADTWERKE GmbH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HALBERSTADTWERKE GmbH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HALBERSTADTWERKE GmbH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HALBERSTADTWERKE GmbH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HALBERSTADTWERKE GmbH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C2C" sheet="1" objects="1" scenarios="1" selectLockedCells="1" selectUnlockedCells="1"/>
  <conditionalFormatting sqref="F11:F12 M11:P11 R11:Y11 H11:K11 H14:K41 H12 R14:Y41 M14:P41 Y12:Y13 F14:F41">
    <cfRule type="expression" dxfId="21" priority="27">
      <formula>ISERROR(F11)</formula>
    </cfRule>
  </conditionalFormatting>
  <conditionalFormatting sqref="F12 Y12:Y41 E14:F41">
    <cfRule type="duplicateValues" dxfId="20" priority="49"/>
  </conditionalFormatting>
  <conditionalFormatting sqref="L11 L14:L41">
    <cfRule type="expression" dxfId="19" priority="18">
      <formula>ISERROR(L11)</formula>
    </cfRule>
  </conditionalFormatting>
  <conditionalFormatting sqref="Q11 Q14:Q41">
    <cfRule type="expression" dxfId="18" priority="17">
      <formula>ISERROR(Q11)</formula>
    </cfRule>
  </conditionalFormatting>
  <conditionalFormatting sqref="I12:K12">
    <cfRule type="expression" dxfId="17" priority="13">
      <formula>ISERROR(I12)</formula>
    </cfRule>
  </conditionalFormatting>
  <conditionalFormatting sqref="L12">
    <cfRule type="expression" dxfId="16" priority="12">
      <formula>ISERROR(L12)</formula>
    </cfRule>
  </conditionalFormatting>
  <conditionalFormatting sqref="M12:P12">
    <cfRule type="expression" dxfId="15" priority="11">
      <formula>ISERROR(M12)</formula>
    </cfRule>
  </conditionalFormatting>
  <conditionalFormatting sqref="R12:X12">
    <cfRule type="expression" dxfId="14" priority="10">
      <formula>ISERROR(R12)</formula>
    </cfRule>
  </conditionalFormatting>
  <conditionalFormatting sqref="Q12">
    <cfRule type="expression" dxfId="13" priority="9">
      <formula>ISERROR(Q12)</formula>
    </cfRule>
  </conditionalFormatting>
  <conditionalFormatting sqref="E12:E13">
    <cfRule type="duplicateValues" dxfId="12" priority="5"/>
  </conditionalFormatting>
  <conditionalFormatting sqref="H13:K13 R13:X13 M13:P13 F13">
    <cfRule type="expression" dxfId="11" priority="3">
      <formula>ISERROR(F13)</formula>
    </cfRule>
  </conditionalFormatting>
  <conditionalFormatting sqref="F13">
    <cfRule type="duplicateValues" dxfId="10" priority="4"/>
  </conditionalFormatting>
  <conditionalFormatting sqref="L13">
    <cfRule type="expression" dxfId="9" priority="2">
      <formula>ISERROR(L13)</formula>
    </cfRule>
  </conditionalFormatting>
  <conditionalFormatting sqref="Q13">
    <cfRule type="expression" dxfId="8" priority="1">
      <formula>ISERROR(Q13)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5 H14:K25 C13:C25 C34:C41 M14:X25 C27:C33" unlockedFormula="1"/>
    <ignoredError sqref="L14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 E13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 E14:E26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7" sqref="M1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HALBERSTADTWERKE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HALBERSTADTWERKE GmbH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9870076000008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1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1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password="CC2C" sheet="1" objects="1" scenarios="1" selectLockedCells="1" selectUnlockedCell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Brunswig, Lisa</cp:lastModifiedBy>
  <cp:lastPrinted>2015-03-20T22:59:10Z</cp:lastPrinted>
  <dcterms:created xsi:type="dcterms:W3CDTF">2015-01-15T05:25:41Z</dcterms:created>
  <dcterms:modified xsi:type="dcterms:W3CDTF">2015-07-31T08:33:15Z</dcterms:modified>
</cp:coreProperties>
</file>